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индикативные цены" sheetId="1" r:id="rId1"/>
    <sheet name="описание пакетов" sheetId="2" r:id="rId2"/>
    <sheet name="обслуживание абонентов" sheetId="3" r:id="rId3"/>
    <sheet name="техническое обслуживание" sheetId="4" r:id="rId4"/>
    <sheet name="перечень программ" sheetId="5" r:id="rId5"/>
  </sheets>
  <definedNames>
    <definedName name="_xlnm._FilterDatabase" localSheetId="4" hidden="1">'перечень программ'!$C$1:$C$97</definedName>
  </definedNames>
  <calcPr fullCalcOnLoad="1"/>
</workbook>
</file>

<file path=xl/sharedStrings.xml><?xml version="1.0" encoding="utf-8"?>
<sst xmlns="http://schemas.openxmlformats.org/spreadsheetml/2006/main" count="274" uniqueCount="169">
  <si>
    <t>базовый</t>
  </si>
  <si>
    <t>расширенный</t>
  </si>
  <si>
    <t>фильмовой</t>
  </si>
  <si>
    <t>10-50000</t>
  </si>
  <si>
    <t>50-100000</t>
  </si>
  <si>
    <t>100-500000</t>
  </si>
  <si>
    <t>социальный</t>
  </si>
  <si>
    <t xml:space="preserve">расширенный </t>
  </si>
  <si>
    <t>украинские бесплатные</t>
  </si>
  <si>
    <t>500000 +</t>
  </si>
  <si>
    <t>10 брендовых</t>
  </si>
  <si>
    <t>5 дорогих</t>
  </si>
  <si>
    <t>стоимость за 1 канал,USD</t>
  </si>
  <si>
    <t xml:space="preserve"> себестоимость пакетаUSD</t>
  </si>
  <si>
    <t>1+1</t>
  </si>
  <si>
    <t>Інтер</t>
  </si>
  <si>
    <t>СТБ</t>
  </si>
  <si>
    <t>ТРК Україна</t>
  </si>
  <si>
    <t>НТН</t>
  </si>
  <si>
    <t>К1</t>
  </si>
  <si>
    <t>2+2</t>
  </si>
  <si>
    <t>Мега</t>
  </si>
  <si>
    <t>Охота и рыбалка</t>
  </si>
  <si>
    <t>Viasat History</t>
  </si>
  <si>
    <t>Viasat Explorer</t>
  </si>
  <si>
    <t>Nickelodeon</t>
  </si>
  <si>
    <t>Карусель</t>
  </si>
  <si>
    <t>5 канал</t>
  </si>
  <si>
    <t>M1</t>
  </si>
  <si>
    <t>Eurosport 2</t>
  </si>
  <si>
    <t>Спорт 1</t>
  </si>
  <si>
    <t>Eurosport</t>
  </si>
  <si>
    <t>Боец</t>
  </si>
  <si>
    <t>Телеклуб</t>
  </si>
  <si>
    <t>Дом кино</t>
  </si>
  <si>
    <t>Ретро ТВ</t>
  </si>
  <si>
    <t>грн</t>
  </si>
  <si>
    <t>$</t>
  </si>
  <si>
    <t>Discovery Science</t>
  </si>
  <si>
    <t>Zone Reality</t>
  </si>
  <si>
    <t>Discovery Travel and Living</t>
  </si>
  <si>
    <t>Da Vinci Learning</t>
  </si>
  <si>
    <t>ТНТ</t>
  </si>
  <si>
    <t>24 Док</t>
  </si>
  <si>
    <t xml:space="preserve">К2 </t>
  </si>
  <si>
    <t xml:space="preserve">Fashion TV </t>
  </si>
  <si>
    <t xml:space="preserve">QTV </t>
  </si>
  <si>
    <t>Discovery Ukraine</t>
  </si>
  <si>
    <t xml:space="preserve">Совершенно секретно </t>
  </si>
  <si>
    <t xml:space="preserve">Animal Planet </t>
  </si>
  <si>
    <t xml:space="preserve"> Jim Jam</t>
  </si>
  <si>
    <t>Детский Мир</t>
  </si>
  <si>
    <t>Мультиманія ТВ</t>
  </si>
  <si>
    <t>Парламентський канал «РАДА»</t>
  </si>
  <si>
    <t xml:space="preserve">Канал 24 </t>
  </si>
  <si>
    <t xml:space="preserve">Euronews </t>
  </si>
  <si>
    <t xml:space="preserve">Перший Діловий </t>
  </si>
  <si>
    <t xml:space="preserve">RU MUSIC </t>
  </si>
  <si>
    <t xml:space="preserve">MTV Україна </t>
  </si>
  <si>
    <t>НТВ-ПЛЮС Наш Футбол</t>
  </si>
  <si>
    <t>Перший автомобільний</t>
  </si>
  <si>
    <t>Наше новое кино</t>
  </si>
  <si>
    <t>Русский иллюзион</t>
  </si>
  <si>
    <t>XXI век</t>
  </si>
  <si>
    <t>НТВ-ПЛЮС Кино Плюс</t>
  </si>
  <si>
    <t>TV 1000 (East)</t>
  </si>
  <si>
    <t>МНОГОсерийное ТВ</t>
  </si>
  <si>
    <t>Zone Romantica</t>
  </si>
  <si>
    <t>Наше Кино</t>
  </si>
  <si>
    <t>ТВ 1000 Русское кино</t>
  </si>
  <si>
    <t>ЕвроКино</t>
  </si>
  <si>
    <t xml:space="preserve">НТВ Мир </t>
  </si>
  <si>
    <t xml:space="preserve">Ностальгія </t>
  </si>
  <si>
    <t xml:space="preserve">RTVI </t>
  </si>
  <si>
    <t xml:space="preserve"> ICTV</t>
  </si>
  <si>
    <t xml:space="preserve">Перший канал Всесвітня мережа </t>
  </si>
  <si>
    <t xml:space="preserve">РТР-планета </t>
  </si>
  <si>
    <t>Новий канал</t>
  </si>
  <si>
    <t xml:space="preserve"> TET</t>
  </si>
  <si>
    <t>Перший Національний/ТРК ЕРА</t>
  </si>
  <si>
    <t>УКРАИНА</t>
  </si>
  <si>
    <t>Цена контента</t>
  </si>
  <si>
    <t>Рентабельность</t>
  </si>
  <si>
    <t>City</t>
  </si>
  <si>
    <t>Vinnytsya</t>
  </si>
  <si>
    <t>Zaporizhia</t>
  </si>
  <si>
    <t>Kirovograd</t>
  </si>
  <si>
    <t>Kramatorsk</t>
  </si>
  <si>
    <t>Kriviy Rig</t>
  </si>
  <si>
    <t>Poltava</t>
  </si>
  <si>
    <t>Rivne</t>
  </si>
  <si>
    <t>Sumy</t>
  </si>
  <si>
    <t>Kharkiv</t>
  </si>
  <si>
    <t>Kherson</t>
  </si>
  <si>
    <t>Khmelnitsky</t>
  </si>
  <si>
    <t>Cherkassy</t>
  </si>
  <si>
    <t>Dnepropetrovsk</t>
  </si>
  <si>
    <t>Kyiv</t>
  </si>
  <si>
    <t>Lviv</t>
  </si>
  <si>
    <t>Chernivtsy</t>
  </si>
  <si>
    <t>Ternopil</t>
  </si>
  <si>
    <t>Lutsk</t>
  </si>
  <si>
    <t>средний показатель</t>
  </si>
  <si>
    <t>Для городов  c населением:</t>
  </si>
  <si>
    <t>до 10000</t>
  </si>
  <si>
    <t>Техническое обслуживание сети</t>
  </si>
  <si>
    <t>ИНДИКАТИВНЫЕ ЦЕНЫ с НДС</t>
  </si>
  <si>
    <t>Дополнительные затраты (комиссия банкам, административные затраты и т.д.)</t>
  </si>
  <si>
    <t>вид затрат</t>
  </si>
  <si>
    <t>транспорт</t>
  </si>
  <si>
    <t>материалы</t>
  </si>
  <si>
    <t>плата за размещение сетей</t>
  </si>
  <si>
    <t>электроэнергия</t>
  </si>
  <si>
    <t>всего</t>
  </si>
  <si>
    <t>№</t>
  </si>
  <si>
    <t>Техническое обслуживание месяц/абонент</t>
  </si>
  <si>
    <t>Местные каналы</t>
  </si>
  <si>
    <t>наменование</t>
  </si>
  <si>
    <t>пакет</t>
  </si>
  <si>
    <t>20-40 каналов</t>
  </si>
  <si>
    <t>60-80 каналов</t>
  </si>
  <si>
    <t>10-12 тематических каналов</t>
  </si>
  <si>
    <t>80-100 каналов</t>
  </si>
  <si>
    <t>TV 1000 Action</t>
  </si>
  <si>
    <t>Энтер-фильм</t>
  </si>
  <si>
    <t>1,2,3,4,5</t>
  </si>
  <si>
    <t>Винтаж ТВ</t>
  </si>
  <si>
    <t>Эскулап ТВ</t>
  </si>
  <si>
    <t>Банк ТБ</t>
  </si>
  <si>
    <t>Х спорт</t>
  </si>
  <si>
    <t>M2</t>
  </si>
  <si>
    <t>National Geography</t>
  </si>
  <si>
    <t>Футбол+</t>
  </si>
  <si>
    <t>ПЛЮСПЛЮС</t>
  </si>
  <si>
    <t>ПИКСЕЛЬ</t>
  </si>
  <si>
    <t>ЄКО ТВ</t>
  </si>
  <si>
    <t>Киноточка</t>
  </si>
  <si>
    <t>ПОГОДА ТВ</t>
  </si>
  <si>
    <t>CARTOON NETWORK</t>
  </si>
  <si>
    <t>Diva Universal</t>
  </si>
  <si>
    <t>Viasat Sport</t>
  </si>
  <si>
    <t>Спорт 2</t>
  </si>
  <si>
    <t>Viasat Nature</t>
  </si>
  <si>
    <t>MEZZO</t>
  </si>
  <si>
    <t xml:space="preserve">Здоровое ТБ </t>
  </si>
  <si>
    <t>Fine Living Network</t>
  </si>
  <si>
    <t>24 Техно</t>
  </si>
  <si>
    <t>30 брендовых</t>
  </si>
  <si>
    <t>Ориентировочная средняя цена по Украине (с НДС)</t>
  </si>
  <si>
    <t>10 тематических</t>
  </si>
  <si>
    <t>среднее значение</t>
  </si>
  <si>
    <t>НТВ-ПЛЮС КиноХИТ</t>
  </si>
  <si>
    <t>НТВ-ПЛЮС Премьера</t>
  </si>
  <si>
    <t>Обслуживание абонентов ( учет и администрирование заявок, прием и обслуживание звонков (колл-центр), пункты приема абонентов и т.д)</t>
  </si>
  <si>
    <t>Футбол 1</t>
  </si>
  <si>
    <t>Футбол 2</t>
  </si>
  <si>
    <t>заработная плата (включая налоги на ФОТ 37%)</t>
  </si>
  <si>
    <t>стоимость затрат на обслуживание в пересчете на 1 абонента, грн</t>
  </si>
  <si>
    <t>колл-центр, за 1 звонок</t>
  </si>
  <si>
    <t>Печать счетов - за 1 счет</t>
  </si>
  <si>
    <t>Доставка счетов- за 1 адрес</t>
  </si>
  <si>
    <t>сервис ( информационные материалы за месяц в пересчете на 1 абонента)</t>
  </si>
  <si>
    <t>уходит с рынка с 1.04.2015</t>
  </si>
  <si>
    <t>исключен с марта 2014</t>
  </si>
  <si>
    <t>исключен с февраля 2015</t>
  </si>
  <si>
    <t>курс 1$-23,5 грн</t>
  </si>
  <si>
    <t>нет прав на территорию Украины</t>
  </si>
  <si>
    <t>112канал -Ариадна ТВ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</si>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</sst>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[$₴-422]_-;\-* #,##0.00[$₴-422]_-;_-* &quot;-&quot;??[$₴-422]_-;_-@_-"/>
    <numFmt numFmtId="173" formatCode="#,##0.00\ [$UAH]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3" fontId="50" fillId="0" borderId="0" xfId="0" applyNumberFormat="1" applyFont="1" applyFill="1" applyAlignment="1">
      <alignment horizontal="left"/>
    </xf>
    <xf numFmtId="9" fontId="50" fillId="0" borderId="0" xfId="55" applyFont="1" applyFill="1" applyAlignment="1">
      <alignment/>
    </xf>
    <xf numFmtId="172" fontId="50" fillId="0" borderId="0" xfId="0" applyNumberFormat="1" applyFont="1" applyFill="1" applyAlignment="1">
      <alignment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2" fontId="48" fillId="33" borderId="0" xfId="0" applyNumberFormat="1" applyFont="1" applyFill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173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 vertical="center"/>
    </xf>
    <xf numFmtId="0" fontId="55" fillId="36" borderId="10" xfId="0" applyFont="1" applyFill="1" applyBorder="1" applyAlignment="1">
      <alignment/>
    </xf>
    <xf numFmtId="0" fontId="55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vertical="center"/>
    </xf>
    <xf numFmtId="0" fontId="55" fillId="3" borderId="10" xfId="0" applyFont="1" applyFill="1" applyBorder="1" applyAlignment="1">
      <alignment/>
    </xf>
    <xf numFmtId="0" fontId="3" fillId="3" borderId="10" xfId="0" applyFont="1" applyFill="1" applyBorder="1" applyAlignment="1">
      <alignment vertical="center"/>
    </xf>
    <xf numFmtId="2" fontId="53" fillId="0" borderId="10" xfId="0" applyNumberFormat="1" applyFont="1" applyBorder="1" applyAlignment="1">
      <alignment/>
    </xf>
    <xf numFmtId="49" fontId="51" fillId="0" borderId="0" xfId="0" applyNumberFormat="1" applyFont="1" applyFill="1" applyAlignment="1">
      <alignment horizontal="center" wrapText="1"/>
    </xf>
    <xf numFmtId="16" fontId="55" fillId="36" borderId="10" xfId="0" applyNumberFormat="1" applyFont="1" applyFill="1" applyBorder="1" applyAlignment="1">
      <alignment/>
    </xf>
    <xf numFmtId="3" fontId="51" fillId="0" borderId="0" xfId="0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left" wrapText="1"/>
    </xf>
    <xf numFmtId="0" fontId="51" fillId="0" borderId="0" xfId="0" applyFont="1" applyFill="1" applyAlignment="1">
      <alignment/>
    </xf>
    <xf numFmtId="2" fontId="55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4" fontId="52" fillId="0" borderId="0" xfId="0" applyNumberFormat="1" applyFont="1" applyAlignment="1">
      <alignment/>
    </xf>
    <xf numFmtId="0" fontId="55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173" fontId="50" fillId="33" borderId="0" xfId="0" applyNumberFormat="1" applyFont="1" applyFill="1" applyAlignment="1">
      <alignment/>
    </xf>
    <xf numFmtId="0" fontId="57" fillId="3" borderId="10" xfId="0" applyFont="1" applyFill="1" applyBorder="1" applyAlignment="1">
      <alignment/>
    </xf>
    <xf numFmtId="0" fontId="57" fillId="3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8" fillId="37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F20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70.57421875" style="5" bestFit="1" customWidth="1"/>
    <col min="2" max="2" width="14.7109375" style="5" customWidth="1"/>
    <col min="3" max="3" width="14.00390625" style="5" customWidth="1"/>
    <col min="4" max="4" width="15.28125" style="5" customWidth="1"/>
    <col min="5" max="5" width="14.8515625" style="5" customWidth="1"/>
    <col min="6" max="6" width="17.421875" style="5" customWidth="1"/>
    <col min="7" max="7" width="14.00390625" style="5" bestFit="1" customWidth="1"/>
    <col min="8" max="16384" width="9.140625" style="5" customWidth="1"/>
  </cols>
  <sheetData>
    <row r="1" spans="1:6" ht="12.75">
      <c r="A1" s="52" t="s">
        <v>106</v>
      </c>
      <c r="B1" s="52"/>
      <c r="C1" s="52"/>
      <c r="D1" s="52"/>
      <c r="E1" s="52"/>
      <c r="F1" s="52"/>
    </row>
    <row r="2" spans="1:6" ht="12.75">
      <c r="A2" s="6"/>
      <c r="B2" s="6" t="s">
        <v>6</v>
      </c>
      <c r="C2" s="7" t="s">
        <v>0</v>
      </c>
      <c r="D2" s="6" t="s">
        <v>1</v>
      </c>
      <c r="E2" s="6" t="s">
        <v>2</v>
      </c>
      <c r="F2" s="6"/>
    </row>
    <row r="3" spans="1:6" ht="38.25">
      <c r="A3" s="6" t="s">
        <v>103</v>
      </c>
      <c r="B3" s="8" t="s">
        <v>119</v>
      </c>
      <c r="C3" s="8" t="s">
        <v>120</v>
      </c>
      <c r="D3" s="8" t="s">
        <v>122</v>
      </c>
      <c r="E3" s="38" t="s">
        <v>121</v>
      </c>
      <c r="F3" s="8"/>
    </row>
    <row r="4" spans="1:6" ht="12.75">
      <c r="A4" s="9" t="s">
        <v>104</v>
      </c>
      <c r="B4" s="17">
        <f>(B11+B12)*B13+B11+B12</f>
        <v>35.0865</v>
      </c>
      <c r="C4" s="17">
        <f>(B4+(C10+(C12-B12))*1.25)*1.2</f>
        <v>76.82505</v>
      </c>
      <c r="D4" s="17">
        <f>(C4+(D10-C10)+(D12-C12))*1.2</f>
        <v>168.25956000000002</v>
      </c>
      <c r="E4" s="17">
        <f>E16</f>
        <v>84.81692307692308</v>
      </c>
      <c r="F4" s="17"/>
    </row>
    <row r="5" spans="1:6" ht="12.75">
      <c r="A5" s="9" t="s">
        <v>3</v>
      </c>
      <c r="B5" s="17">
        <f>B4+B4*5%</f>
        <v>36.840825</v>
      </c>
      <c r="C5" s="17">
        <f>(B5+(C10+(C12-B12))*1.25)*1.2</f>
        <v>78.93024000000001</v>
      </c>
      <c r="D5" s="17">
        <f>(C5+(D10-C10)+(D12-C12))*1.2</f>
        <v>170.785788</v>
      </c>
      <c r="E5" s="17">
        <f>E4+E4*10%</f>
        <v>93.29861538461539</v>
      </c>
      <c r="F5" s="17"/>
    </row>
    <row r="6" spans="1:6" ht="12.75">
      <c r="A6" s="9" t="s">
        <v>4</v>
      </c>
      <c r="B6" s="17">
        <f>B5+B5*5%</f>
        <v>38.682866250000004</v>
      </c>
      <c r="C6" s="17">
        <f>(B6+(C10+(C12-B12))*1.25)*1.2</f>
        <v>81.14068950000001</v>
      </c>
      <c r="D6" s="17">
        <f>(C6+(D10-C10)+(D12-C12))*1.2</f>
        <v>173.43832740000002</v>
      </c>
      <c r="E6" s="17">
        <f>E5+E5*10%</f>
        <v>102.62847692307693</v>
      </c>
      <c r="F6" s="17"/>
    </row>
    <row r="7" spans="1:6" ht="12.75">
      <c r="A7" s="9" t="s">
        <v>5</v>
      </c>
      <c r="B7" s="17">
        <f>B6+B6*5%</f>
        <v>40.6170095625</v>
      </c>
      <c r="C7" s="17">
        <f>(B7+(C10+(C12-B12))*1.25)*1.2</f>
        <v>83.461661475</v>
      </c>
      <c r="D7" s="17">
        <f>(C7+(D10-C10)+(D12-C12))*1.2</f>
        <v>176.22349377</v>
      </c>
      <c r="E7" s="17">
        <f>E6+E6*10%</f>
        <v>112.89132461538463</v>
      </c>
      <c r="F7" s="17"/>
    </row>
    <row r="8" spans="1:6" ht="12.75">
      <c r="A8" s="9" t="s">
        <v>9</v>
      </c>
      <c r="B8" s="17">
        <f>B7+B7*5%</f>
        <v>42.647860040625005</v>
      </c>
      <c r="C8" s="17">
        <f>(B8+(C10+(C12-B12))*1.25)*1.2</f>
        <v>85.89868204875</v>
      </c>
      <c r="D8" s="17">
        <f>(C8+(D10-C10)+(D12-C12))*1.2</f>
        <v>179.14791845850002</v>
      </c>
      <c r="E8" s="17">
        <f>E7+E7*10%</f>
        <v>124.18045707692309</v>
      </c>
      <c r="F8" s="17"/>
    </row>
    <row r="9" spans="2:6" ht="12.75">
      <c r="B9" s="18"/>
      <c r="C9" s="18"/>
      <c r="D9" s="18"/>
      <c r="E9" s="18"/>
      <c r="F9" s="18"/>
    </row>
    <row r="10" spans="1:6" ht="21.75" customHeight="1">
      <c r="A10" s="40" t="s">
        <v>81</v>
      </c>
      <c r="B10" s="17">
        <v>0</v>
      </c>
      <c r="C10" s="17">
        <f>'описание пакетов'!F4*23.5</f>
        <v>23.1475</v>
      </c>
      <c r="D10" s="17">
        <f>'описание пакетов'!F5*23.5</f>
        <v>86.53875000000001</v>
      </c>
      <c r="E10" s="17">
        <f>'описание пакетов'!F6*23.5</f>
        <v>61.46153846153846</v>
      </c>
      <c r="F10" s="17"/>
    </row>
    <row r="11" spans="1:6" ht="21.75" customHeight="1">
      <c r="A11" s="40" t="s">
        <v>105</v>
      </c>
      <c r="B11" s="17">
        <f>'техническое обслуживание'!C8</f>
        <v>25.533333333333335</v>
      </c>
      <c r="C11" s="17">
        <f>B11</f>
        <v>25.533333333333335</v>
      </c>
      <c r="D11" s="17">
        <f>C11</f>
        <v>25.533333333333335</v>
      </c>
      <c r="E11" s="17">
        <v>0</v>
      </c>
      <c r="F11" s="17"/>
    </row>
    <row r="12" spans="1:6" ht="30" customHeight="1">
      <c r="A12" s="41" t="s">
        <v>153</v>
      </c>
      <c r="B12" s="17">
        <f>'обслуживание абонентов'!F20</f>
        <v>4.976666666666667</v>
      </c>
      <c r="C12" s="17">
        <f>B12</f>
        <v>4.976666666666667</v>
      </c>
      <c r="D12" s="17">
        <f>C12</f>
        <v>4.976666666666667</v>
      </c>
      <c r="E12" s="17">
        <v>0</v>
      </c>
      <c r="F12" s="17"/>
    </row>
    <row r="13" spans="1:6" ht="17.25" customHeight="1">
      <c r="A13" s="40" t="s">
        <v>82</v>
      </c>
      <c r="B13" s="10">
        <v>0.15</v>
      </c>
      <c r="C13" s="10">
        <v>0.15</v>
      </c>
      <c r="D13" s="10">
        <v>0.15</v>
      </c>
      <c r="E13" s="10">
        <v>0.15</v>
      </c>
      <c r="F13" s="10"/>
    </row>
    <row r="14" spans="1:6" ht="19.5" customHeight="1">
      <c r="A14" s="40" t="s">
        <v>107</v>
      </c>
      <c r="B14" s="10"/>
      <c r="C14" s="10"/>
      <c r="D14" s="10"/>
      <c r="E14" s="10"/>
      <c r="F14" s="10"/>
    </row>
    <row r="15" spans="1:6" ht="12.75">
      <c r="A15" s="42"/>
      <c r="B15" s="18"/>
      <c r="C15" s="17"/>
      <c r="D15" s="18"/>
      <c r="E15" s="18"/>
      <c r="F15" s="18"/>
    </row>
    <row r="16" spans="1:6" ht="12.75">
      <c r="A16" s="40" t="s">
        <v>148</v>
      </c>
      <c r="B16" s="48">
        <f>((B10+B11+B12)*B13+B10+B11+B12+(B10+B11+B12)*B14)*1.2</f>
        <v>42.1038</v>
      </c>
      <c r="C16" s="48">
        <f>((C10+C11+C12)*C13+C10+C11+C12+(C10+C11+C12)*C14)*1.2</f>
        <v>74.04735000000001</v>
      </c>
      <c r="D16" s="48">
        <f>((D10+D11+D12)*D13+D10+D11+D12+(D10+D11+D12)*D14)*1.2</f>
        <v>161.527275</v>
      </c>
      <c r="E16" s="48">
        <f>((E10+E11+E12)*E13+E10+E11+E12+(E10+E11+E12)*E14)*1.2</f>
        <v>84.81692307692308</v>
      </c>
      <c r="F16" s="18"/>
    </row>
    <row r="19" spans="2:4" ht="12.75">
      <c r="B19" s="5" t="s">
        <v>168</v>
      </c>
      <c r="D19" s="5" t="s">
        <v>168</v>
      </c>
    </row>
    <row r="20" spans="1:3" ht="12.75">
      <c r="A20" s="42" t="s">
        <v>165</v>
      </c>
      <c r="C20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5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2.7109375" style="2" bestFit="1" customWidth="1"/>
    <col min="2" max="2" width="21.7109375" style="2" bestFit="1" customWidth="1"/>
    <col min="3" max="3" width="12.28125" style="2" bestFit="1" customWidth="1"/>
    <col min="4" max="4" width="9.00390625" style="2" bestFit="1" customWidth="1"/>
    <col min="5" max="5" width="22.28125" style="2" bestFit="1" customWidth="1"/>
    <col min="6" max="6" width="13.421875" style="2" bestFit="1" customWidth="1"/>
    <col min="7" max="16384" width="9.140625" style="2" customWidth="1"/>
  </cols>
  <sheetData>
    <row r="1" spans="1:6" ht="12.75">
      <c r="A1" s="53" t="s">
        <v>80</v>
      </c>
      <c r="B1" s="53"/>
      <c r="C1" s="53"/>
      <c r="D1" s="53"/>
      <c r="E1" s="53"/>
      <c r="F1" s="53"/>
    </row>
    <row r="2" spans="5:6" ht="25.5">
      <c r="E2" s="3" t="s">
        <v>12</v>
      </c>
      <c r="F2" s="3" t="s">
        <v>13</v>
      </c>
    </row>
    <row r="3" spans="1:2" ht="12.75">
      <c r="A3" s="4" t="s">
        <v>6</v>
      </c>
      <c r="B3" s="1" t="s">
        <v>8</v>
      </c>
    </row>
    <row r="4" spans="1:6" ht="12.75">
      <c r="A4" s="4" t="s">
        <v>0</v>
      </c>
      <c r="B4" s="1" t="s">
        <v>8</v>
      </c>
      <c r="C4" s="2" t="s">
        <v>10</v>
      </c>
      <c r="E4" s="44">
        <f>'перечень программ'!F55</f>
        <v>0.0985</v>
      </c>
      <c r="F4" s="44">
        <f>10*E4</f>
        <v>0.9850000000000001</v>
      </c>
    </row>
    <row r="5" spans="1:6" ht="12.75">
      <c r="A5" s="4" t="s">
        <v>7</v>
      </c>
      <c r="B5" s="1" t="s">
        <v>8</v>
      </c>
      <c r="C5" s="2" t="s">
        <v>147</v>
      </c>
      <c r="D5" s="2" t="s">
        <v>11</v>
      </c>
      <c r="E5" s="44">
        <f>'перечень программ'!F81</f>
        <v>0.1455</v>
      </c>
      <c r="F5" s="44">
        <f>30*E4+5*E5</f>
        <v>3.6825</v>
      </c>
    </row>
    <row r="6" spans="1:6" ht="12.75">
      <c r="A6" s="4" t="s">
        <v>2</v>
      </c>
      <c r="B6" s="1"/>
      <c r="C6" s="2" t="s">
        <v>149</v>
      </c>
      <c r="E6" s="44">
        <f>'перечень программ'!F94</f>
        <v>0.26153846153846155</v>
      </c>
      <c r="F6" s="44">
        <f>10*E6</f>
        <v>2.6153846153846154</v>
      </c>
    </row>
    <row r="7" spans="1:2" ht="12.75">
      <c r="A7" s="4"/>
      <c r="B7" s="1"/>
    </row>
    <row r="8" spans="2:6" ht="12.75">
      <c r="B8" s="1"/>
      <c r="F8" s="44">
        <f>SUM(F4:F7)</f>
        <v>7.282884615384615</v>
      </c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7.57421875" style="2" bestFit="1" customWidth="1"/>
    <col min="2" max="2" width="17.57421875" style="2" customWidth="1"/>
    <col min="3" max="3" width="10.00390625" style="2" bestFit="1" customWidth="1"/>
    <col min="4" max="5" width="9.00390625" style="2" bestFit="1" customWidth="1"/>
    <col min="6" max="6" width="16.57421875" style="2" customWidth="1"/>
    <col min="7" max="16384" width="9.140625" style="2" customWidth="1"/>
  </cols>
  <sheetData>
    <row r="1" spans="1:6" ht="63.75">
      <c r="A1" s="12" t="s">
        <v>83</v>
      </c>
      <c r="B1" s="12" t="s">
        <v>161</v>
      </c>
      <c r="C1" s="12" t="s">
        <v>158</v>
      </c>
      <c r="D1" s="12" t="s">
        <v>159</v>
      </c>
      <c r="E1" s="12" t="s">
        <v>160</v>
      </c>
      <c r="F1" s="13" t="s">
        <v>157</v>
      </c>
    </row>
    <row r="2" spans="1:6" ht="12.75">
      <c r="A2" s="2" t="s">
        <v>84</v>
      </c>
      <c r="B2" s="2">
        <v>0.45</v>
      </c>
      <c r="C2" s="2">
        <v>2.75</v>
      </c>
      <c r="D2" s="2">
        <v>1.25</v>
      </c>
      <c r="E2" s="2">
        <v>0.5</v>
      </c>
      <c r="F2" s="14">
        <f>SUM(B2:E2)</f>
        <v>4.95</v>
      </c>
    </row>
    <row r="3" spans="1:6" ht="12.75">
      <c r="A3" s="2" t="s">
        <v>85</v>
      </c>
      <c r="B3" s="2">
        <v>0.25</v>
      </c>
      <c r="C3" s="2">
        <v>2.75</v>
      </c>
      <c r="D3" s="2">
        <v>1.25</v>
      </c>
      <c r="E3" s="2">
        <v>0.75</v>
      </c>
      <c r="F3" s="14">
        <f aca="true" t="shared" si="0" ref="F3:F19">SUM(B3:E3)</f>
        <v>5</v>
      </c>
    </row>
    <row r="4" spans="1:6" ht="12.75">
      <c r="A4" s="2" t="s">
        <v>86</v>
      </c>
      <c r="B4" s="2">
        <v>0.76</v>
      </c>
      <c r="C4" s="2">
        <v>2.75</v>
      </c>
      <c r="D4" s="2">
        <v>1.25</v>
      </c>
      <c r="E4" s="2">
        <v>0.3</v>
      </c>
      <c r="F4" s="14">
        <f t="shared" si="0"/>
        <v>5.06</v>
      </c>
    </row>
    <row r="5" spans="1:6" ht="12.75">
      <c r="A5" s="2" t="s">
        <v>87</v>
      </c>
      <c r="B5" s="2">
        <v>0.5</v>
      </c>
      <c r="C5" s="2">
        <v>2.75</v>
      </c>
      <c r="D5" s="2">
        <v>1.25</v>
      </c>
      <c r="E5" s="2">
        <v>0.25</v>
      </c>
      <c r="F5" s="14">
        <f t="shared" si="0"/>
        <v>4.75</v>
      </c>
    </row>
    <row r="6" spans="1:6" ht="12.75">
      <c r="A6" s="2" t="s">
        <v>88</v>
      </c>
      <c r="B6" s="2">
        <v>0.89</v>
      </c>
      <c r="C6" s="2">
        <v>2.75</v>
      </c>
      <c r="D6" s="2">
        <v>1.25</v>
      </c>
      <c r="E6" s="2">
        <v>0.5</v>
      </c>
      <c r="F6" s="14">
        <f t="shared" si="0"/>
        <v>5.390000000000001</v>
      </c>
    </row>
    <row r="7" spans="1:6" ht="12.75">
      <c r="A7" s="2" t="s">
        <v>89</v>
      </c>
      <c r="B7" s="2">
        <v>0.45</v>
      </c>
      <c r="C7" s="2">
        <v>2.75</v>
      </c>
      <c r="D7" s="2">
        <v>1.25</v>
      </c>
      <c r="E7" s="2">
        <v>0.4</v>
      </c>
      <c r="F7" s="14">
        <f t="shared" si="0"/>
        <v>4.8500000000000005</v>
      </c>
    </row>
    <row r="8" spans="1:6" ht="12.75">
      <c r="A8" s="2" t="s">
        <v>90</v>
      </c>
      <c r="B8" s="2">
        <v>0.38</v>
      </c>
      <c r="C8" s="2">
        <v>2.75</v>
      </c>
      <c r="D8" s="2">
        <v>1.25</v>
      </c>
      <c r="E8" s="2">
        <v>0.25</v>
      </c>
      <c r="F8" s="14">
        <f t="shared" si="0"/>
        <v>4.63</v>
      </c>
    </row>
    <row r="9" spans="1:6" ht="12.75">
      <c r="A9" s="2" t="s">
        <v>91</v>
      </c>
      <c r="B9" s="2">
        <v>0.49</v>
      </c>
      <c r="C9" s="2">
        <v>2.75</v>
      </c>
      <c r="D9" s="2">
        <v>1.25</v>
      </c>
      <c r="E9" s="2">
        <v>0.25</v>
      </c>
      <c r="F9" s="14">
        <f t="shared" si="0"/>
        <v>4.74</v>
      </c>
    </row>
    <row r="10" spans="1:6" ht="12.75">
      <c r="A10" s="2" t="s">
        <v>92</v>
      </c>
      <c r="B10" s="2">
        <v>0.79</v>
      </c>
      <c r="C10" s="2">
        <v>2.75</v>
      </c>
      <c r="D10" s="2">
        <v>1.25</v>
      </c>
      <c r="E10" s="2">
        <v>0.8</v>
      </c>
      <c r="F10" s="14">
        <f t="shared" si="0"/>
        <v>5.59</v>
      </c>
    </row>
    <row r="11" spans="1:6" ht="12.75">
      <c r="A11" s="2" t="s">
        <v>93</v>
      </c>
      <c r="B11" s="2">
        <v>0.51</v>
      </c>
      <c r="C11" s="2">
        <v>2.75</v>
      </c>
      <c r="D11" s="2">
        <v>1.25</v>
      </c>
      <c r="E11" s="2">
        <v>0.4</v>
      </c>
      <c r="F11" s="14">
        <f t="shared" si="0"/>
        <v>4.91</v>
      </c>
    </row>
    <row r="12" spans="1:6" ht="12.75">
      <c r="A12" s="2" t="s">
        <v>94</v>
      </c>
      <c r="B12" s="2">
        <v>0.4</v>
      </c>
      <c r="C12" s="2">
        <v>2.75</v>
      </c>
      <c r="D12" s="2">
        <v>1.25</v>
      </c>
      <c r="E12" s="2">
        <v>0.25</v>
      </c>
      <c r="F12" s="14">
        <f t="shared" si="0"/>
        <v>4.65</v>
      </c>
    </row>
    <row r="13" spans="1:6" ht="12.75">
      <c r="A13" s="2" t="s">
        <v>95</v>
      </c>
      <c r="B13" s="2">
        <v>0.45</v>
      </c>
      <c r="C13" s="2">
        <v>2.75</v>
      </c>
      <c r="D13" s="2">
        <v>1.25</v>
      </c>
      <c r="E13" s="2">
        <v>0.3</v>
      </c>
      <c r="F13" s="14">
        <f t="shared" si="0"/>
        <v>4.75</v>
      </c>
    </row>
    <row r="14" spans="1:6" ht="12.75">
      <c r="A14" s="2" t="s">
        <v>96</v>
      </c>
      <c r="B14" s="2">
        <v>0.75</v>
      </c>
      <c r="C14" s="2">
        <v>2.75</v>
      </c>
      <c r="D14" s="2">
        <v>1.25</v>
      </c>
      <c r="E14" s="2">
        <v>0.65</v>
      </c>
      <c r="F14" s="14">
        <f t="shared" si="0"/>
        <v>5.4</v>
      </c>
    </row>
    <row r="15" spans="1:6" ht="12.75">
      <c r="A15" s="2" t="s">
        <v>97</v>
      </c>
      <c r="B15" s="2">
        <v>0.95</v>
      </c>
      <c r="C15" s="2">
        <v>2.75</v>
      </c>
      <c r="D15" s="2">
        <v>1.25</v>
      </c>
      <c r="E15" s="2">
        <v>0.8</v>
      </c>
      <c r="F15" s="14">
        <f t="shared" si="0"/>
        <v>5.75</v>
      </c>
    </row>
    <row r="16" spans="1:6" ht="12.75">
      <c r="A16" s="2" t="s">
        <v>98</v>
      </c>
      <c r="B16" s="2">
        <v>0.75</v>
      </c>
      <c r="C16" s="2">
        <v>2.75</v>
      </c>
      <c r="D16" s="2">
        <v>1.25</v>
      </c>
      <c r="E16" s="2">
        <v>0.45</v>
      </c>
      <c r="F16" s="14">
        <f t="shared" si="0"/>
        <v>5.2</v>
      </c>
    </row>
    <row r="17" spans="1:6" ht="12.75">
      <c r="A17" s="2" t="s">
        <v>99</v>
      </c>
      <c r="B17" s="2">
        <v>0.35</v>
      </c>
      <c r="C17" s="2">
        <v>2.75</v>
      </c>
      <c r="D17" s="2">
        <v>1.25</v>
      </c>
      <c r="E17" s="2">
        <v>0.25</v>
      </c>
      <c r="F17" s="14">
        <f t="shared" si="0"/>
        <v>4.6</v>
      </c>
    </row>
    <row r="18" spans="1:6" ht="12.75">
      <c r="A18" s="2" t="s">
        <v>100</v>
      </c>
      <c r="B18" s="2">
        <v>0.42</v>
      </c>
      <c r="C18" s="2">
        <v>2.75</v>
      </c>
      <c r="D18" s="2">
        <v>1.25</v>
      </c>
      <c r="E18" s="2">
        <v>0.25</v>
      </c>
      <c r="F18" s="14">
        <f t="shared" si="0"/>
        <v>4.67</v>
      </c>
    </row>
    <row r="19" spans="1:6" ht="12.75">
      <c r="A19" s="2" t="s">
        <v>101</v>
      </c>
      <c r="B19" s="2">
        <v>0.39</v>
      </c>
      <c r="C19" s="2">
        <v>2.75</v>
      </c>
      <c r="D19" s="2">
        <v>1.25</v>
      </c>
      <c r="E19" s="2">
        <v>0.3</v>
      </c>
      <c r="F19" s="14">
        <f t="shared" si="0"/>
        <v>4.69</v>
      </c>
    </row>
    <row r="20" spans="1:6" ht="12.75">
      <c r="A20" s="15" t="s">
        <v>102</v>
      </c>
      <c r="B20" s="45">
        <f>AVERAGE(B2:B19)</f>
        <v>0.5516666666666666</v>
      </c>
      <c r="C20" s="45">
        <f>AVERAGE(C2:C19)</f>
        <v>2.75</v>
      </c>
      <c r="D20" s="45">
        <f>AVERAGE(D2:D19)</f>
        <v>1.25</v>
      </c>
      <c r="E20" s="45">
        <f>AVERAGE(E2:E19)</f>
        <v>0.42500000000000004</v>
      </c>
      <c r="F20" s="16">
        <f>AVERAGE(F2:F19)</f>
        <v>4.976666666666667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421875" style="19" bestFit="1" customWidth="1"/>
    <col min="2" max="2" width="28.8515625" style="19" bestFit="1" customWidth="1"/>
    <col min="3" max="3" width="6.140625" style="19" bestFit="1" customWidth="1"/>
    <col min="4" max="16384" width="9.140625" style="19" customWidth="1"/>
  </cols>
  <sheetData>
    <row r="1" spans="1:3" ht="40.5" customHeight="1">
      <c r="A1" s="54" t="s">
        <v>115</v>
      </c>
      <c r="B1" s="54"/>
      <c r="C1" s="54"/>
    </row>
    <row r="2" spans="1:3" ht="15.75">
      <c r="A2" s="20" t="s">
        <v>114</v>
      </c>
      <c r="B2" s="20" t="s">
        <v>108</v>
      </c>
      <c r="C2" s="20" t="s">
        <v>36</v>
      </c>
    </row>
    <row r="3" spans="1:3" ht="15.75">
      <c r="A3" s="21">
        <v>1</v>
      </c>
      <c r="B3" s="21" t="s">
        <v>109</v>
      </c>
      <c r="C3" s="37">
        <v>3</v>
      </c>
    </row>
    <row r="4" spans="1:3" ht="15.75">
      <c r="A4" s="21">
        <v>2</v>
      </c>
      <c r="B4" s="21" t="s">
        <v>110</v>
      </c>
      <c r="C4" s="37">
        <f>14.5*5/6</f>
        <v>12.083333333333334</v>
      </c>
    </row>
    <row r="5" spans="1:3" ht="15.75">
      <c r="A5" s="21">
        <v>3</v>
      </c>
      <c r="B5" s="21" t="s">
        <v>156</v>
      </c>
      <c r="C5" s="37">
        <v>7</v>
      </c>
    </row>
    <row r="6" spans="1:3" ht="15.75">
      <c r="A6" s="21">
        <v>4</v>
      </c>
      <c r="B6" s="21" t="s">
        <v>111</v>
      </c>
      <c r="C6" s="37">
        <v>1</v>
      </c>
    </row>
    <row r="7" spans="1:3" ht="15.75">
      <c r="A7" s="21">
        <v>5</v>
      </c>
      <c r="B7" s="21" t="s">
        <v>112</v>
      </c>
      <c r="C7" s="37">
        <v>2.45</v>
      </c>
    </row>
    <row r="8" spans="1:3" ht="15.75">
      <c r="A8" s="21"/>
      <c r="B8" s="20" t="s">
        <v>113</v>
      </c>
      <c r="C8" s="37">
        <f>SUM(C3:C7)</f>
        <v>25.533333333333335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I84" sqref="I84"/>
    </sheetView>
  </sheetViews>
  <sheetFormatPr defaultColWidth="9.140625" defaultRowHeight="15"/>
  <cols>
    <col min="1" max="1" width="8.28125" style="22" bestFit="1" customWidth="1"/>
    <col min="2" max="2" width="36.8515625" style="23" bestFit="1" customWidth="1"/>
    <col min="3" max="4" width="6.421875" style="23" bestFit="1" customWidth="1"/>
    <col min="5" max="5" width="15.57421875" style="22" bestFit="1" customWidth="1"/>
    <col min="6" max="6" width="10.8515625" style="22" bestFit="1" customWidth="1"/>
    <col min="7" max="7" width="15.421875" style="22" customWidth="1"/>
    <col min="8" max="16384" width="9.140625" style="22" customWidth="1"/>
  </cols>
  <sheetData>
    <row r="1" spans="1:5" ht="15.75">
      <c r="A1" s="26" t="s">
        <v>114</v>
      </c>
      <c r="B1" s="24" t="s">
        <v>117</v>
      </c>
      <c r="C1" s="25" t="s">
        <v>37</v>
      </c>
      <c r="D1" s="25" t="s">
        <v>36</v>
      </c>
      <c r="E1" s="26" t="s">
        <v>118</v>
      </c>
    </row>
    <row r="2" spans="1:5" ht="15">
      <c r="A2" s="39" t="s">
        <v>125</v>
      </c>
      <c r="B2" s="33" t="s">
        <v>116</v>
      </c>
      <c r="C2" s="32"/>
      <c r="D2" s="32"/>
      <c r="E2" s="32" t="s">
        <v>6</v>
      </c>
    </row>
    <row r="3" spans="1:5" ht="15">
      <c r="A3" s="32">
        <v>6</v>
      </c>
      <c r="B3" s="34" t="s">
        <v>79</v>
      </c>
      <c r="C3" s="32"/>
      <c r="D3" s="32"/>
      <c r="E3" s="32" t="s">
        <v>6</v>
      </c>
    </row>
    <row r="4" spans="1:5" ht="15">
      <c r="A4" s="32">
        <f aca="true" t="shared" si="0" ref="A4:A38">A3+1</f>
        <v>7</v>
      </c>
      <c r="B4" s="34" t="s">
        <v>78</v>
      </c>
      <c r="C4" s="32"/>
      <c r="D4" s="32"/>
      <c r="E4" s="32" t="s">
        <v>6</v>
      </c>
    </row>
    <row r="5" spans="1:5" ht="15">
      <c r="A5" s="32">
        <f t="shared" si="0"/>
        <v>8</v>
      </c>
      <c r="B5" s="34" t="s">
        <v>18</v>
      </c>
      <c r="C5" s="32"/>
      <c r="D5" s="32"/>
      <c r="E5" s="32" t="s">
        <v>6</v>
      </c>
    </row>
    <row r="6" spans="1:5" ht="15">
      <c r="A6" s="32">
        <f t="shared" si="0"/>
        <v>9</v>
      </c>
      <c r="B6" s="34" t="s">
        <v>77</v>
      </c>
      <c r="C6" s="32"/>
      <c r="D6" s="32"/>
      <c r="E6" s="32" t="s">
        <v>6</v>
      </c>
    </row>
    <row r="7" spans="1:5" ht="15">
      <c r="A7" s="32">
        <f t="shared" si="0"/>
        <v>10</v>
      </c>
      <c r="B7" s="34" t="s">
        <v>28</v>
      </c>
      <c r="C7" s="32"/>
      <c r="D7" s="32"/>
      <c r="E7" s="32" t="s">
        <v>6</v>
      </c>
    </row>
    <row r="8" spans="1:5" ht="15">
      <c r="A8" s="32">
        <f t="shared" si="0"/>
        <v>11</v>
      </c>
      <c r="B8" s="34" t="s">
        <v>74</v>
      </c>
      <c r="C8" s="32"/>
      <c r="D8" s="32"/>
      <c r="E8" s="32" t="s">
        <v>6</v>
      </c>
    </row>
    <row r="9" spans="1:5" ht="15">
      <c r="A9" s="32">
        <f t="shared" si="0"/>
        <v>12</v>
      </c>
      <c r="B9" s="34" t="s">
        <v>16</v>
      </c>
      <c r="C9" s="32"/>
      <c r="D9" s="32"/>
      <c r="E9" s="32" t="s">
        <v>6</v>
      </c>
    </row>
    <row r="10" spans="1:5" ht="15">
      <c r="A10" s="32">
        <f t="shared" si="0"/>
        <v>13</v>
      </c>
      <c r="B10" s="34" t="s">
        <v>17</v>
      </c>
      <c r="C10" s="32"/>
      <c r="D10" s="32"/>
      <c r="E10" s="32" t="s">
        <v>6</v>
      </c>
    </row>
    <row r="11" spans="1:5" ht="15">
      <c r="A11" s="32">
        <f t="shared" si="0"/>
        <v>14</v>
      </c>
      <c r="B11" s="34" t="s">
        <v>14</v>
      </c>
      <c r="C11" s="32"/>
      <c r="D11" s="32"/>
      <c r="E11" s="32" t="s">
        <v>6</v>
      </c>
    </row>
    <row r="12" spans="1:5" ht="15">
      <c r="A12" s="32">
        <f t="shared" si="0"/>
        <v>15</v>
      </c>
      <c r="B12" s="34" t="s">
        <v>15</v>
      </c>
      <c r="C12" s="32"/>
      <c r="D12" s="32"/>
      <c r="E12" s="32" t="s">
        <v>6</v>
      </c>
    </row>
    <row r="13" spans="1:5" ht="15">
      <c r="A13" s="32">
        <f t="shared" si="0"/>
        <v>16</v>
      </c>
      <c r="B13" s="34" t="s">
        <v>124</v>
      </c>
      <c r="C13" s="32"/>
      <c r="D13" s="32"/>
      <c r="E13" s="32" t="s">
        <v>6</v>
      </c>
    </row>
    <row r="14" spans="1:5" ht="15">
      <c r="A14" s="32">
        <f t="shared" si="0"/>
        <v>17</v>
      </c>
      <c r="B14" s="34" t="s">
        <v>19</v>
      </c>
      <c r="C14" s="32"/>
      <c r="D14" s="32"/>
      <c r="E14" s="32" t="s">
        <v>6</v>
      </c>
    </row>
    <row r="15" spans="1:5" ht="15">
      <c r="A15" s="32">
        <f t="shared" si="0"/>
        <v>18</v>
      </c>
      <c r="B15" s="34" t="s">
        <v>20</v>
      </c>
      <c r="C15" s="32"/>
      <c r="D15" s="32"/>
      <c r="E15" s="32" t="s">
        <v>6</v>
      </c>
    </row>
    <row r="16" spans="1:5" ht="15">
      <c r="A16" s="32">
        <f t="shared" si="0"/>
        <v>19</v>
      </c>
      <c r="B16" s="34" t="s">
        <v>60</v>
      </c>
      <c r="C16" s="32"/>
      <c r="D16" s="32"/>
      <c r="E16" s="32" t="s">
        <v>6</v>
      </c>
    </row>
    <row r="17" spans="1:5" ht="15">
      <c r="A17" s="32">
        <f t="shared" si="0"/>
        <v>20</v>
      </c>
      <c r="B17" s="34" t="s">
        <v>21</v>
      </c>
      <c r="C17" s="32"/>
      <c r="D17" s="32"/>
      <c r="E17" s="32" t="s">
        <v>6</v>
      </c>
    </row>
    <row r="18" spans="1:5" ht="15">
      <c r="A18" s="32">
        <f t="shared" si="0"/>
        <v>21</v>
      </c>
      <c r="B18" s="34" t="s">
        <v>58</v>
      </c>
      <c r="C18" s="32"/>
      <c r="D18" s="32"/>
      <c r="E18" s="32" t="s">
        <v>6</v>
      </c>
    </row>
    <row r="19" spans="1:5" ht="15">
      <c r="A19" s="32">
        <f t="shared" si="0"/>
        <v>22</v>
      </c>
      <c r="B19" s="34" t="s">
        <v>57</v>
      </c>
      <c r="C19" s="32"/>
      <c r="D19" s="32"/>
      <c r="E19" s="32" t="s">
        <v>6</v>
      </c>
    </row>
    <row r="20" spans="1:5" ht="15">
      <c r="A20" s="32">
        <f t="shared" si="0"/>
        <v>23</v>
      </c>
      <c r="B20" s="34" t="s">
        <v>130</v>
      </c>
      <c r="C20" s="32"/>
      <c r="D20" s="32"/>
      <c r="E20" s="32" t="s">
        <v>6</v>
      </c>
    </row>
    <row r="21" spans="1:5" ht="15">
      <c r="A21" s="32">
        <f t="shared" si="0"/>
        <v>24</v>
      </c>
      <c r="B21" s="34" t="s">
        <v>56</v>
      </c>
      <c r="C21" s="32"/>
      <c r="D21" s="32"/>
      <c r="E21" s="32" t="s">
        <v>6</v>
      </c>
    </row>
    <row r="22" spans="1:5" ht="15">
      <c r="A22" s="32">
        <f t="shared" si="0"/>
        <v>25</v>
      </c>
      <c r="B22" s="34" t="s">
        <v>27</v>
      </c>
      <c r="C22" s="32"/>
      <c r="D22" s="32"/>
      <c r="E22" s="32" t="s">
        <v>6</v>
      </c>
    </row>
    <row r="23" spans="1:5" ht="15">
      <c r="A23" s="32">
        <f t="shared" si="0"/>
        <v>26</v>
      </c>
      <c r="B23" s="34" t="s">
        <v>54</v>
      </c>
      <c r="C23" s="32"/>
      <c r="D23" s="32"/>
      <c r="E23" s="32" t="s">
        <v>6</v>
      </c>
    </row>
    <row r="24" spans="1:5" ht="15">
      <c r="A24" s="32">
        <f t="shared" si="0"/>
        <v>27</v>
      </c>
      <c r="B24" s="34" t="s">
        <v>53</v>
      </c>
      <c r="C24" s="32"/>
      <c r="D24" s="32"/>
      <c r="E24" s="32" t="s">
        <v>6</v>
      </c>
    </row>
    <row r="25" spans="1:5" ht="15">
      <c r="A25" s="32">
        <f t="shared" si="0"/>
        <v>28</v>
      </c>
      <c r="B25" s="34" t="s">
        <v>46</v>
      </c>
      <c r="C25" s="32"/>
      <c r="D25" s="32"/>
      <c r="E25" s="32" t="s">
        <v>6</v>
      </c>
    </row>
    <row r="26" spans="1:5" ht="15">
      <c r="A26" s="32">
        <f t="shared" si="0"/>
        <v>29</v>
      </c>
      <c r="B26" s="34" t="s">
        <v>44</v>
      </c>
      <c r="C26" s="32"/>
      <c r="D26" s="32"/>
      <c r="E26" s="32" t="s">
        <v>6</v>
      </c>
    </row>
    <row r="27" spans="1:5" ht="15">
      <c r="A27" s="32">
        <f t="shared" si="0"/>
        <v>30</v>
      </c>
      <c r="B27" s="34" t="s">
        <v>42</v>
      </c>
      <c r="C27" s="32"/>
      <c r="D27" s="32"/>
      <c r="E27" s="32" t="s">
        <v>6</v>
      </c>
    </row>
    <row r="28" spans="1:5" ht="15">
      <c r="A28" s="32">
        <f t="shared" si="0"/>
        <v>31</v>
      </c>
      <c r="B28" s="34" t="s">
        <v>126</v>
      </c>
      <c r="C28" s="32"/>
      <c r="D28" s="32"/>
      <c r="E28" s="32" t="s">
        <v>6</v>
      </c>
    </row>
    <row r="29" spans="1:5" ht="15">
      <c r="A29" s="32">
        <f t="shared" si="0"/>
        <v>32</v>
      </c>
      <c r="B29" s="34" t="s">
        <v>127</v>
      </c>
      <c r="C29" s="32"/>
      <c r="D29" s="32"/>
      <c r="E29" s="32" t="s">
        <v>6</v>
      </c>
    </row>
    <row r="30" spans="1:5" ht="15">
      <c r="A30" s="32">
        <f t="shared" si="0"/>
        <v>33</v>
      </c>
      <c r="B30" s="34" t="s">
        <v>129</v>
      </c>
      <c r="C30" s="32"/>
      <c r="D30" s="32"/>
      <c r="E30" s="32" t="s">
        <v>6</v>
      </c>
    </row>
    <row r="31" spans="1:5" ht="15">
      <c r="A31" s="32">
        <f t="shared" si="0"/>
        <v>34</v>
      </c>
      <c r="B31" s="34" t="s">
        <v>128</v>
      </c>
      <c r="C31" s="32"/>
      <c r="D31" s="32"/>
      <c r="E31" s="32" t="s">
        <v>6</v>
      </c>
    </row>
    <row r="32" spans="1:5" ht="15">
      <c r="A32" s="32">
        <f t="shared" si="0"/>
        <v>35</v>
      </c>
      <c r="B32" s="34" t="s">
        <v>133</v>
      </c>
      <c r="C32" s="32"/>
      <c r="D32" s="32"/>
      <c r="E32" s="32" t="s">
        <v>6</v>
      </c>
    </row>
    <row r="33" spans="1:5" ht="15">
      <c r="A33" s="32">
        <f t="shared" si="0"/>
        <v>36</v>
      </c>
      <c r="B33" s="34" t="s">
        <v>134</v>
      </c>
      <c r="C33" s="32"/>
      <c r="D33" s="32"/>
      <c r="E33" s="32" t="s">
        <v>6</v>
      </c>
    </row>
    <row r="34" spans="1:5" ht="15">
      <c r="A34" s="32">
        <f t="shared" si="0"/>
        <v>37</v>
      </c>
      <c r="B34" s="34" t="s">
        <v>135</v>
      </c>
      <c r="C34" s="32"/>
      <c r="D34" s="32"/>
      <c r="E34" s="32" t="s">
        <v>6</v>
      </c>
    </row>
    <row r="35" spans="1:5" ht="15">
      <c r="A35" s="32">
        <f t="shared" si="0"/>
        <v>38</v>
      </c>
      <c r="B35" s="34" t="s">
        <v>167</v>
      </c>
      <c r="C35" s="32"/>
      <c r="D35" s="32"/>
      <c r="E35" s="32" t="s">
        <v>6</v>
      </c>
    </row>
    <row r="36" spans="1:5" ht="15">
      <c r="A36" s="32">
        <f t="shared" si="0"/>
        <v>39</v>
      </c>
      <c r="B36" s="34" t="s">
        <v>136</v>
      </c>
      <c r="C36" s="32"/>
      <c r="D36" s="32"/>
      <c r="E36" s="32" t="s">
        <v>6</v>
      </c>
    </row>
    <row r="37" spans="1:5" ht="15">
      <c r="A37" s="32">
        <f t="shared" si="0"/>
        <v>40</v>
      </c>
      <c r="B37" s="34" t="s">
        <v>137</v>
      </c>
      <c r="C37" s="32"/>
      <c r="D37" s="32"/>
      <c r="E37" s="32" t="s">
        <v>6</v>
      </c>
    </row>
    <row r="38" spans="1:5" ht="15">
      <c r="A38" s="27">
        <f t="shared" si="0"/>
        <v>41</v>
      </c>
      <c r="B38" s="28" t="s">
        <v>55</v>
      </c>
      <c r="C38" s="27">
        <v>0.08</v>
      </c>
      <c r="D38" s="27"/>
      <c r="E38" s="27" t="s">
        <v>0</v>
      </c>
    </row>
    <row r="39" spans="1:5" ht="15">
      <c r="A39" s="27">
        <f aca="true" t="shared" si="1" ref="A39:A54">A38+1</f>
        <v>42</v>
      </c>
      <c r="B39" s="28" t="s">
        <v>131</v>
      </c>
      <c r="C39" s="27">
        <v>0.08</v>
      </c>
      <c r="D39" s="27"/>
      <c r="E39" s="27" t="s">
        <v>0</v>
      </c>
    </row>
    <row r="40" spans="1:6" ht="15">
      <c r="A40" s="46">
        <f t="shared" si="1"/>
        <v>43</v>
      </c>
      <c r="B40" s="47" t="s">
        <v>71</v>
      </c>
      <c r="C40" s="46"/>
      <c r="D40" s="46"/>
      <c r="E40" s="46" t="s">
        <v>0</v>
      </c>
      <c r="F40" s="22" t="s">
        <v>163</v>
      </c>
    </row>
    <row r="41" spans="1:5" ht="15">
      <c r="A41" s="27">
        <f t="shared" si="1"/>
        <v>44</v>
      </c>
      <c r="B41" s="28" t="s">
        <v>138</v>
      </c>
      <c r="C41" s="27">
        <v>0.11</v>
      </c>
      <c r="D41" s="27"/>
      <c r="E41" s="27" t="s">
        <v>0</v>
      </c>
    </row>
    <row r="42" spans="1:5" ht="15">
      <c r="A42" s="27">
        <f t="shared" si="1"/>
        <v>45</v>
      </c>
      <c r="B42" s="28" t="s">
        <v>73</v>
      </c>
      <c r="C42" s="27">
        <v>0.1</v>
      </c>
      <c r="D42" s="27"/>
      <c r="E42" s="27" t="s">
        <v>0</v>
      </c>
    </row>
    <row r="43" spans="1:6" ht="15">
      <c r="A43" s="46">
        <f t="shared" si="1"/>
        <v>46</v>
      </c>
      <c r="B43" s="47" t="s">
        <v>139</v>
      </c>
      <c r="C43" s="46">
        <v>0</v>
      </c>
      <c r="D43" s="46"/>
      <c r="E43" s="46" t="s">
        <v>0</v>
      </c>
      <c r="F43" s="22" t="s">
        <v>162</v>
      </c>
    </row>
    <row r="44" spans="1:5" ht="15">
      <c r="A44" s="27">
        <f t="shared" si="1"/>
        <v>47</v>
      </c>
      <c r="B44" s="28" t="s">
        <v>49</v>
      </c>
      <c r="C44" s="27">
        <v>0.125</v>
      </c>
      <c r="D44" s="27"/>
      <c r="E44" s="27" t="s">
        <v>0</v>
      </c>
    </row>
    <row r="45" spans="1:5" ht="15">
      <c r="A45" s="27">
        <f t="shared" si="1"/>
        <v>48</v>
      </c>
      <c r="B45" s="28" t="s">
        <v>47</v>
      </c>
      <c r="C45" s="27">
        <v>0.15</v>
      </c>
      <c r="D45" s="27"/>
      <c r="E45" s="27" t="s">
        <v>0</v>
      </c>
    </row>
    <row r="46" spans="1:5" ht="15">
      <c r="A46" s="27">
        <f t="shared" si="1"/>
        <v>49</v>
      </c>
      <c r="B46" s="28" t="s">
        <v>31</v>
      </c>
      <c r="C46" s="27">
        <v>0.2</v>
      </c>
      <c r="D46" s="27"/>
      <c r="E46" s="27" t="s">
        <v>0</v>
      </c>
    </row>
    <row r="47" spans="1:5" ht="15">
      <c r="A47" s="27">
        <f t="shared" si="1"/>
        <v>50</v>
      </c>
      <c r="B47" s="28" t="s">
        <v>51</v>
      </c>
      <c r="C47" s="27">
        <v>0.07</v>
      </c>
      <c r="D47" s="27"/>
      <c r="E47" s="27" t="s">
        <v>0</v>
      </c>
    </row>
    <row r="48" spans="1:5" ht="15">
      <c r="A48" s="27">
        <f t="shared" si="1"/>
        <v>51</v>
      </c>
      <c r="B48" s="28" t="s">
        <v>72</v>
      </c>
      <c r="C48" s="27">
        <v>0.07</v>
      </c>
      <c r="D48" s="27"/>
      <c r="E48" s="27" t="s">
        <v>0</v>
      </c>
    </row>
    <row r="49" spans="1:6" ht="15">
      <c r="A49" s="46">
        <f t="shared" si="1"/>
        <v>52</v>
      </c>
      <c r="B49" s="47" t="s">
        <v>76</v>
      </c>
      <c r="C49" s="46"/>
      <c r="D49" s="46">
        <v>0</v>
      </c>
      <c r="E49" s="46" t="s">
        <v>0</v>
      </c>
      <c r="F49" s="22" t="s">
        <v>163</v>
      </c>
    </row>
    <row r="50" spans="1:6" ht="15">
      <c r="A50" s="46">
        <f t="shared" si="1"/>
        <v>53</v>
      </c>
      <c r="B50" s="47" t="s">
        <v>75</v>
      </c>
      <c r="C50" s="46"/>
      <c r="D50" s="46">
        <v>0</v>
      </c>
      <c r="E50" s="46" t="s">
        <v>0</v>
      </c>
      <c r="F50" s="22" t="s">
        <v>163</v>
      </c>
    </row>
    <row r="51" spans="1:5" ht="15">
      <c r="A51" s="27">
        <f t="shared" si="1"/>
        <v>54</v>
      </c>
      <c r="B51" s="28" t="s">
        <v>45</v>
      </c>
      <c r="C51" s="27"/>
      <c r="D51" s="27">
        <v>0.21</v>
      </c>
      <c r="E51" s="27" t="s">
        <v>0</v>
      </c>
    </row>
    <row r="52" spans="1:5" ht="15">
      <c r="A52" s="27">
        <f t="shared" si="1"/>
        <v>55</v>
      </c>
      <c r="B52" s="28" t="s">
        <v>30</v>
      </c>
      <c r="C52" s="27"/>
      <c r="D52" s="27">
        <v>0.5</v>
      </c>
      <c r="E52" s="27" t="s">
        <v>0</v>
      </c>
    </row>
    <row r="53" spans="1:5" ht="15">
      <c r="A53" s="27">
        <f t="shared" si="1"/>
        <v>56</v>
      </c>
      <c r="B53" s="28" t="s">
        <v>154</v>
      </c>
      <c r="C53" s="27">
        <v>0.125</v>
      </c>
      <c r="D53" s="27"/>
      <c r="E53" s="27" t="s">
        <v>0</v>
      </c>
    </row>
    <row r="54" spans="1:5" ht="15">
      <c r="A54" s="27">
        <f t="shared" si="1"/>
        <v>57</v>
      </c>
      <c r="B54" s="28" t="s">
        <v>155</v>
      </c>
      <c r="C54" s="27">
        <v>0.125</v>
      </c>
      <c r="D54" s="27"/>
      <c r="E54" s="27" t="s">
        <v>0</v>
      </c>
    </row>
    <row r="55" spans="1:7" ht="15">
      <c r="A55" s="27">
        <f>A54+1</f>
        <v>58</v>
      </c>
      <c r="B55" s="28" t="s">
        <v>22</v>
      </c>
      <c r="C55" s="27"/>
      <c r="D55" s="27">
        <v>1</v>
      </c>
      <c r="E55" s="27" t="s">
        <v>0</v>
      </c>
      <c r="F55" s="43">
        <f>AVERAGE(C38:C48)</f>
        <v>0.0985</v>
      </c>
      <c r="G55" s="22" t="s">
        <v>150</v>
      </c>
    </row>
    <row r="56" spans="1:5" ht="15">
      <c r="A56" s="29">
        <f>A55+1</f>
        <v>59</v>
      </c>
      <c r="B56" s="47" t="s">
        <v>67</v>
      </c>
      <c r="C56" s="46">
        <v>0</v>
      </c>
      <c r="D56" s="46"/>
      <c r="E56" s="46" t="s">
        <v>1</v>
      </c>
    </row>
    <row r="57" spans="1:5" ht="15">
      <c r="A57" s="29">
        <f aca="true" t="shared" si="2" ref="A57:A75">A56+1</f>
        <v>60</v>
      </c>
      <c r="B57" s="31" t="s">
        <v>62</v>
      </c>
      <c r="C57" s="29">
        <v>0.05</v>
      </c>
      <c r="D57" s="29"/>
      <c r="E57" s="29" t="s">
        <v>1</v>
      </c>
    </row>
    <row r="58" spans="1:5" ht="15">
      <c r="A58" s="29">
        <f t="shared" si="2"/>
        <v>61</v>
      </c>
      <c r="B58" s="30" t="s">
        <v>23</v>
      </c>
      <c r="C58" s="29">
        <v>0.12</v>
      </c>
      <c r="D58" s="29"/>
      <c r="E58" s="29" t="s">
        <v>1</v>
      </c>
    </row>
    <row r="59" spans="1:5" ht="15">
      <c r="A59" s="29">
        <f t="shared" si="2"/>
        <v>62</v>
      </c>
      <c r="B59" s="30" t="s">
        <v>24</v>
      </c>
      <c r="C59" s="29">
        <v>0.18</v>
      </c>
      <c r="D59" s="29"/>
      <c r="E59" s="29" t="s">
        <v>1</v>
      </c>
    </row>
    <row r="60" spans="1:5" ht="15">
      <c r="A60" s="29">
        <f t="shared" si="2"/>
        <v>63</v>
      </c>
      <c r="B60" s="30" t="s">
        <v>25</v>
      </c>
      <c r="C60" s="29">
        <v>0.12</v>
      </c>
      <c r="D60" s="29"/>
      <c r="E60" s="29" t="s">
        <v>1</v>
      </c>
    </row>
    <row r="61" spans="1:5" ht="15">
      <c r="A61" s="29">
        <f t="shared" si="2"/>
        <v>64</v>
      </c>
      <c r="B61" s="29" t="s">
        <v>143</v>
      </c>
      <c r="C61" s="29">
        <v>0.19</v>
      </c>
      <c r="D61" s="29"/>
      <c r="E61" s="29" t="s">
        <v>1</v>
      </c>
    </row>
    <row r="62" spans="1:5" ht="15">
      <c r="A62" s="29">
        <f t="shared" si="2"/>
        <v>65</v>
      </c>
      <c r="B62" s="30" t="s">
        <v>48</v>
      </c>
      <c r="C62" s="29">
        <v>0.12</v>
      </c>
      <c r="D62" s="29"/>
      <c r="E62" s="29" t="s">
        <v>1</v>
      </c>
    </row>
    <row r="63" spans="1:5" ht="15">
      <c r="A63" s="29">
        <f t="shared" si="2"/>
        <v>66</v>
      </c>
      <c r="B63" s="30" t="s">
        <v>41</v>
      </c>
      <c r="C63" s="29">
        <v>0.12</v>
      </c>
      <c r="D63" s="29"/>
      <c r="E63" s="29" t="s">
        <v>1</v>
      </c>
    </row>
    <row r="64" spans="1:5" ht="15">
      <c r="A64" s="29">
        <f t="shared" si="2"/>
        <v>67</v>
      </c>
      <c r="B64" s="30" t="s">
        <v>52</v>
      </c>
      <c r="C64" s="29">
        <v>0.11</v>
      </c>
      <c r="D64" s="29"/>
      <c r="E64" s="29" t="s">
        <v>1</v>
      </c>
    </row>
    <row r="65" spans="1:5" ht="15">
      <c r="A65" s="29">
        <f t="shared" si="2"/>
        <v>68</v>
      </c>
      <c r="B65" s="30" t="s">
        <v>50</v>
      </c>
      <c r="C65" s="29">
        <v>0.15</v>
      </c>
      <c r="D65" s="29"/>
      <c r="E65" s="29" t="s">
        <v>1</v>
      </c>
    </row>
    <row r="66" spans="1:5" ht="15">
      <c r="A66" s="29">
        <f t="shared" si="2"/>
        <v>69</v>
      </c>
      <c r="B66" s="30" t="s">
        <v>40</v>
      </c>
      <c r="C66" s="29">
        <v>0.19</v>
      </c>
      <c r="D66" s="29"/>
      <c r="E66" s="29" t="s">
        <v>1</v>
      </c>
    </row>
    <row r="67" spans="1:5" ht="15">
      <c r="A67" s="29">
        <f t="shared" si="2"/>
        <v>70</v>
      </c>
      <c r="B67" s="30" t="s">
        <v>142</v>
      </c>
      <c r="C67" s="29">
        <v>0.15</v>
      </c>
      <c r="D67" s="29"/>
      <c r="E67" s="29" t="s">
        <v>1</v>
      </c>
    </row>
    <row r="68" spans="1:5" ht="15">
      <c r="A68" s="29">
        <f t="shared" si="2"/>
        <v>71</v>
      </c>
      <c r="B68" s="30" t="s">
        <v>38</v>
      </c>
      <c r="C68" s="29">
        <v>0.19</v>
      </c>
      <c r="D68" s="29"/>
      <c r="E68" s="29" t="s">
        <v>1</v>
      </c>
    </row>
    <row r="69" spans="1:5" ht="15">
      <c r="A69" s="29">
        <f t="shared" si="2"/>
        <v>72</v>
      </c>
      <c r="B69" s="30" t="s">
        <v>39</v>
      </c>
      <c r="C69" s="29">
        <v>0.14</v>
      </c>
      <c r="D69" s="29"/>
      <c r="E69" s="29" t="s">
        <v>1</v>
      </c>
    </row>
    <row r="70" spans="1:5" ht="15">
      <c r="A70" s="29">
        <f t="shared" si="2"/>
        <v>73</v>
      </c>
      <c r="B70" s="30" t="s">
        <v>43</v>
      </c>
      <c r="C70" s="29">
        <v>0.15</v>
      </c>
      <c r="D70" s="29"/>
      <c r="E70" s="29" t="s">
        <v>1</v>
      </c>
    </row>
    <row r="71" spans="1:6" ht="15">
      <c r="A71" s="46">
        <f t="shared" si="2"/>
        <v>74</v>
      </c>
      <c r="B71" s="47" t="s">
        <v>146</v>
      </c>
      <c r="C71" s="46"/>
      <c r="D71" s="46"/>
      <c r="E71" s="46" t="s">
        <v>1</v>
      </c>
      <c r="F71" s="22" t="s">
        <v>164</v>
      </c>
    </row>
    <row r="72" spans="1:5" ht="15">
      <c r="A72" s="29">
        <f t="shared" si="2"/>
        <v>75</v>
      </c>
      <c r="B72" s="30" t="s">
        <v>145</v>
      </c>
      <c r="C72" s="29">
        <v>0.16</v>
      </c>
      <c r="D72" s="29"/>
      <c r="E72" s="29" t="s">
        <v>1</v>
      </c>
    </row>
    <row r="73" spans="1:5" ht="15">
      <c r="A73" s="29">
        <f t="shared" si="2"/>
        <v>76</v>
      </c>
      <c r="B73" s="30" t="s">
        <v>144</v>
      </c>
      <c r="C73" s="29"/>
      <c r="D73" s="29">
        <v>0.6</v>
      </c>
      <c r="E73" s="29" t="s">
        <v>1</v>
      </c>
    </row>
    <row r="74" spans="1:5" ht="15">
      <c r="A74" s="29">
        <f t="shared" si="2"/>
        <v>77</v>
      </c>
      <c r="B74" s="30" t="s">
        <v>26</v>
      </c>
      <c r="C74" s="29"/>
      <c r="D74" s="29">
        <v>0.49</v>
      </c>
      <c r="E74" s="29" t="s">
        <v>1</v>
      </c>
    </row>
    <row r="75" spans="1:5" ht="15">
      <c r="A75" s="29">
        <f t="shared" si="2"/>
        <v>78</v>
      </c>
      <c r="B75" s="30" t="s">
        <v>35</v>
      </c>
      <c r="C75" s="29"/>
      <c r="D75" s="29">
        <v>0.47</v>
      </c>
      <c r="E75" s="29" t="s">
        <v>1</v>
      </c>
    </row>
    <row r="76" spans="1:5" ht="15">
      <c r="A76" s="29">
        <f aca="true" t="shared" si="3" ref="A76:A82">A75+1</f>
        <v>79</v>
      </c>
      <c r="B76" s="29" t="s">
        <v>140</v>
      </c>
      <c r="C76" s="29">
        <v>0.22</v>
      </c>
      <c r="D76" s="29"/>
      <c r="E76" s="29" t="s">
        <v>1</v>
      </c>
    </row>
    <row r="77" spans="1:5" ht="15">
      <c r="A77" s="29">
        <f t="shared" si="3"/>
        <v>80</v>
      </c>
      <c r="B77" s="29" t="s">
        <v>29</v>
      </c>
      <c r="C77" s="29">
        <v>0.25</v>
      </c>
      <c r="D77" s="29"/>
      <c r="E77" s="29" t="s">
        <v>1</v>
      </c>
    </row>
    <row r="78" spans="1:6" ht="15">
      <c r="A78" s="51">
        <f t="shared" si="3"/>
        <v>81</v>
      </c>
      <c r="B78" s="51" t="s">
        <v>59</v>
      </c>
      <c r="C78" s="51">
        <v>0.15</v>
      </c>
      <c r="D78" s="51"/>
      <c r="E78" s="51" t="s">
        <v>1</v>
      </c>
      <c r="F78" s="22" t="s">
        <v>166</v>
      </c>
    </row>
    <row r="79" spans="1:5" ht="15">
      <c r="A79" s="29">
        <f t="shared" si="3"/>
        <v>82</v>
      </c>
      <c r="B79" s="29" t="s">
        <v>32</v>
      </c>
      <c r="C79" s="29">
        <v>0.15</v>
      </c>
      <c r="D79" s="29"/>
      <c r="E79" s="29" t="s">
        <v>1</v>
      </c>
    </row>
    <row r="80" spans="1:5" ht="15">
      <c r="A80" s="29">
        <f t="shared" si="3"/>
        <v>83</v>
      </c>
      <c r="B80" s="29" t="s">
        <v>141</v>
      </c>
      <c r="C80" s="29"/>
      <c r="D80" s="29">
        <v>0.65</v>
      </c>
      <c r="E80" s="29" t="s">
        <v>1</v>
      </c>
    </row>
    <row r="81" spans="1:6" ht="15">
      <c r="A81" s="29">
        <f t="shared" si="3"/>
        <v>84</v>
      </c>
      <c r="B81" s="29" t="s">
        <v>132</v>
      </c>
      <c r="C81" s="29"/>
      <c r="D81" s="29">
        <v>1.8</v>
      </c>
      <c r="E81" s="29" t="s">
        <v>1</v>
      </c>
      <c r="F81" s="43">
        <f>AVERAGE(C56:C79)</f>
        <v>0.1455</v>
      </c>
    </row>
    <row r="82" spans="1:5" ht="15">
      <c r="A82" s="35">
        <f t="shared" si="3"/>
        <v>85</v>
      </c>
      <c r="B82" s="36" t="s">
        <v>33</v>
      </c>
      <c r="C82" s="35">
        <v>0.05</v>
      </c>
      <c r="D82" s="35"/>
      <c r="E82" s="35" t="s">
        <v>2</v>
      </c>
    </row>
    <row r="83" spans="1:5" ht="15">
      <c r="A83" s="35">
        <f aca="true" t="shared" si="4" ref="A83:A94">A82+1</f>
        <v>86</v>
      </c>
      <c r="B83" s="36" t="s">
        <v>63</v>
      </c>
      <c r="C83" s="35">
        <v>0.05</v>
      </c>
      <c r="D83" s="35"/>
      <c r="E83" s="35" t="s">
        <v>2</v>
      </c>
    </row>
    <row r="84" spans="1:5" ht="15">
      <c r="A84" s="35">
        <f t="shared" si="4"/>
        <v>87</v>
      </c>
      <c r="B84" s="36" t="s">
        <v>66</v>
      </c>
      <c r="C84" s="35">
        <v>0.11</v>
      </c>
      <c r="D84" s="35"/>
      <c r="E84" s="35" t="s">
        <v>2</v>
      </c>
    </row>
    <row r="85" spans="1:5" ht="15">
      <c r="A85" s="35">
        <f t="shared" si="4"/>
        <v>88</v>
      </c>
      <c r="B85" s="36" t="s">
        <v>70</v>
      </c>
      <c r="C85" s="35">
        <v>0.12</v>
      </c>
      <c r="D85" s="35"/>
      <c r="E85" s="35" t="s">
        <v>2</v>
      </c>
    </row>
    <row r="86" spans="1:5" ht="15">
      <c r="A86" s="35">
        <f t="shared" si="4"/>
        <v>89</v>
      </c>
      <c r="B86" s="36" t="s">
        <v>64</v>
      </c>
      <c r="C86" s="35">
        <v>0.15</v>
      </c>
      <c r="D86" s="35"/>
      <c r="E86" s="35" t="s">
        <v>2</v>
      </c>
    </row>
    <row r="87" spans="1:6" ht="15">
      <c r="A87" s="49">
        <f>A85+1</f>
        <v>89</v>
      </c>
      <c r="B87" s="50" t="s">
        <v>151</v>
      </c>
      <c r="C87" s="49">
        <v>1.1</v>
      </c>
      <c r="D87" s="49"/>
      <c r="E87" s="49" t="s">
        <v>2</v>
      </c>
      <c r="F87" s="22" t="s">
        <v>166</v>
      </c>
    </row>
    <row r="88" spans="1:6" ht="15">
      <c r="A88" s="49">
        <f>A86+1</f>
        <v>90</v>
      </c>
      <c r="B88" s="50" t="s">
        <v>152</v>
      </c>
      <c r="C88" s="49">
        <v>1.1</v>
      </c>
      <c r="D88" s="49"/>
      <c r="E88" s="49" t="s">
        <v>2</v>
      </c>
      <c r="F88" s="22" t="s">
        <v>166</v>
      </c>
    </row>
    <row r="89" spans="1:5" ht="15">
      <c r="A89" s="35">
        <f>A86+1</f>
        <v>90</v>
      </c>
      <c r="B89" s="36" t="s">
        <v>61</v>
      </c>
      <c r="C89" s="35">
        <v>0.07</v>
      </c>
      <c r="D89" s="35"/>
      <c r="E89" s="35" t="s">
        <v>2</v>
      </c>
    </row>
    <row r="90" spans="1:5" ht="15">
      <c r="A90" s="35">
        <f t="shared" si="4"/>
        <v>91</v>
      </c>
      <c r="B90" s="36" t="s">
        <v>65</v>
      </c>
      <c r="C90" s="35">
        <v>0.19</v>
      </c>
      <c r="D90" s="35"/>
      <c r="E90" s="35" t="s">
        <v>2</v>
      </c>
    </row>
    <row r="91" spans="1:5" ht="15">
      <c r="A91" s="35">
        <f t="shared" si="4"/>
        <v>92</v>
      </c>
      <c r="B91" s="36" t="s">
        <v>69</v>
      </c>
      <c r="C91" s="35">
        <v>0.18</v>
      </c>
      <c r="D91" s="35"/>
      <c r="E91" s="35" t="s">
        <v>2</v>
      </c>
    </row>
    <row r="92" spans="1:5" ht="15">
      <c r="A92" s="35">
        <f t="shared" si="4"/>
        <v>93</v>
      </c>
      <c r="B92" s="36" t="s">
        <v>123</v>
      </c>
      <c r="C92" s="35">
        <v>0.17</v>
      </c>
      <c r="D92" s="35"/>
      <c r="E92" s="35" t="s">
        <v>2</v>
      </c>
    </row>
    <row r="93" spans="1:5" ht="15">
      <c r="A93" s="35">
        <f t="shared" si="4"/>
        <v>94</v>
      </c>
      <c r="B93" s="36" t="s">
        <v>68</v>
      </c>
      <c r="C93" s="35">
        <v>0.09</v>
      </c>
      <c r="D93" s="35"/>
      <c r="E93" s="35" t="s">
        <v>2</v>
      </c>
    </row>
    <row r="94" spans="1:6" ht="15">
      <c r="A94" s="35">
        <f t="shared" si="4"/>
        <v>95</v>
      </c>
      <c r="B94" s="36" t="s">
        <v>34</v>
      </c>
      <c r="C94" s="35">
        <v>0.02</v>
      </c>
      <c r="D94" s="35"/>
      <c r="E94" s="35" t="s">
        <v>2</v>
      </c>
      <c r="F94" s="43">
        <f>AVERAGE(C82:C94)</f>
        <v>0.26153846153846155</v>
      </c>
    </row>
  </sheetData>
  <sheetProtection/>
  <autoFilter ref="C1:C97">
    <sortState ref="C2:C94">
      <sortCondition sortBy="value" ref="C2:C9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2015-03-31T12:03:33Z</dcterms:created>
  <dcterms:modified xsi:type="dcterms:W3CDTF">2015-04-03T07:24:51Z</dcterms:modified>
  <cp:category/>
  <cp:version/>
  <cp:contentType/>
  <cp:contentStatus/>
</cp:coreProperties>
</file>